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312\Desktop\"/>
    </mc:Choice>
  </mc:AlternateContent>
  <workbookProtection workbookAlgorithmName="SHA-512" workbookHashValue="/GOfDt3qSwH+1xmvDaMwihjiYE41/Qk3kr8xqI0FbkOqrLwgwh1r6DR3x94e0VzDHpWdiBpnIPNIWG4Lyxv83g==" workbookSaltValue="36H8bLvcNdM2fPvITcwLSA==" workbookSpinCount="100000" lockStructure="1"/>
  <bookViews>
    <workbookView xWindow="0" yWindow="0" windowWidth="20490" windowHeight="7155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Q6" i="5"/>
  <c r="W10" i="4" s="1"/>
  <c r="P6" i="5"/>
  <c r="P10" i="4" s="1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AD10" i="4"/>
  <c r="I10" i="4"/>
  <c r="B10" i="4"/>
  <c r="AL8" i="4"/>
  <c r="P8" i="4"/>
  <c r="I8" i="4"/>
</calcChain>
</file>

<file path=xl/sharedStrings.xml><?xml version="1.0" encoding="utf-8"?>
<sst xmlns="http://schemas.openxmlformats.org/spreadsheetml/2006/main" count="236" uniqueCount="122">
  <si>
    <t>経営比較分析表（令和元年度決算）</t>
    <rPh sb="8" eb="10">
      <t>レイワ</t>
    </rPh>
    <rPh sb="10" eb="12">
      <t>ガンネン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</si>
  <si>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</si>
  <si>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</si>
  <si>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</si>
  <si>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</si>
  <si>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</si>
  <si>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</si>
  <si>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</si>
  <si>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</si>
  <si>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</si>
  <si>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</si>
  <si>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</si>
  <si>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</si>
  <si>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</si>
  <si>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</si>
  <si>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</si>
  <si>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</si>
  <si>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</si>
  <si>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</si>
  <si>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</si>
  <si>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</si>
  <si>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</si>
  <si>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</si>
  <si>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</si>
  <si>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</si>
  <si>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</si>
  <si>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</si>
  <si>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</si>
  <si>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</si>
  <si>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</si>
  <si>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</si>
  <si>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</si>
  <si>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</si>
  <si>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</si>
  <si>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</si>
  <si>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</si>
  <si>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</si>
  <si>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</si>
  <si>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</si>
  <si>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</si>
  <si>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</si>
  <si>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</si>
  <si>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</si>
  <si>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</si>
  <si>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</si>
  <si>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</si>
  <si>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</si>
  <si>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</si>
  <si>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</si>
  <si>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</si>
  <si>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</si>
  <si>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</si>
  <si>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</si>
  <si>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</si>
  <si>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</si>
  <si>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</si>
  <si>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</si>
  <si>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</si>
  <si>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</si>
  <si>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</si>
  <si>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</si>
  <si>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</si>
  <si>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</si>
  <si>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</si>
  <si>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</si>
  <si>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</si>
  <si>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</si>
  <si>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</si>
  <si>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</si>
  <si>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</si>
  <si>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</si>
  <si>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</si>
  <si>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</si>
  <si>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</si>
  <si>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</si>
  <si>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</si>
  <si>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</si>
  <si>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</si>
  <si>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</si>
  <si>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</si>
  <si>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</si>
  <si>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</si>
  <si>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</si>
  <si>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</si>
  <si>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</si>
  <si>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</si>
  <si>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</si>
  <si>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</si>
  <si>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</si>
  <si>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</si>
  <si>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</si>
  <si>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</si>
  <si>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</si>
  <si>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</si>
  <si>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</si>
  <si>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</si>
  <si>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</si>
  <si>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</si>
  <si>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</si>
  <si>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埼玉県　滑川町</t>
  </si>
  <si>
    <t>法非適用</t>
  </si>
  <si>
    <t>下水道事業</t>
  </si>
  <si>
    <t>農業集落排水</t>
  </si>
  <si>
    <t>F2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</si>
  <si>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</si>
  <si>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</si>
  <si>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</si>
  <si>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</si>
  <si>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</si>
  <si>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</si>
  <si>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</si>
  <si>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</si>
  <si>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</si>
  <si>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</si>
  <si>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</si>
  <si>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</si>
  <si>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</si>
  <si>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</si>
  <si>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</si>
  <si>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処理施設の老朽化により、維持管理費が増加する状況下で、今後は機能強化等の工事費の増加も見込まれる。また、処理区域内の人口減少を視野に入れ、使用料金改定を検討する事が求められる。</t>
    <rPh sb="1" eb="3">
      <t>ショリ</t>
    </rPh>
    <rPh sb="3" eb="5">
      <t>シセツ</t>
    </rPh>
    <rPh sb="6" eb="9">
      <t>ロウキュウカ</t>
    </rPh>
    <rPh sb="13" eb="15">
      <t>イジ</t>
    </rPh>
    <rPh sb="15" eb="17">
      <t>カンリ</t>
    </rPh>
    <rPh sb="17" eb="18">
      <t>ヒ</t>
    </rPh>
    <rPh sb="19" eb="21">
      <t>ゾウカ</t>
    </rPh>
    <rPh sb="23" eb="25">
      <t>ジョウキョウ</t>
    </rPh>
    <rPh sb="25" eb="26">
      <t>シタ</t>
    </rPh>
    <rPh sb="28" eb="30">
      <t>コンゴ</t>
    </rPh>
    <rPh sb="31" eb="33">
      <t>キノウ</t>
    </rPh>
    <rPh sb="33" eb="35">
      <t>キョウカ</t>
    </rPh>
    <rPh sb="35" eb="36">
      <t>トウ</t>
    </rPh>
    <rPh sb="37" eb="40">
      <t>コウジヒ</t>
    </rPh>
    <rPh sb="41" eb="42">
      <t>ゾウ</t>
    </rPh>
    <rPh sb="42" eb="43">
      <t>カ</t>
    </rPh>
    <rPh sb="44" eb="46">
      <t>ミコ</t>
    </rPh>
    <rPh sb="53" eb="55">
      <t>ショリ</t>
    </rPh>
    <rPh sb="55" eb="58">
      <t>クイキナイ</t>
    </rPh>
    <rPh sb="59" eb="61">
      <t>ジンコウ</t>
    </rPh>
    <rPh sb="61" eb="63">
      <t>ゲンショウ</t>
    </rPh>
    <rPh sb="64" eb="66">
      <t>シヤ</t>
    </rPh>
    <rPh sb="67" eb="68">
      <t>イ</t>
    </rPh>
    <rPh sb="70" eb="72">
      <t>シヨウ</t>
    </rPh>
    <rPh sb="72" eb="73">
      <t>リョウ</t>
    </rPh>
    <rPh sb="73" eb="74">
      <t>キン</t>
    </rPh>
    <rPh sb="74" eb="76">
      <t>カイテイ</t>
    </rPh>
    <rPh sb="77" eb="79">
      <t>ケントウ</t>
    </rPh>
    <rPh sb="81" eb="82">
      <t>コト</t>
    </rPh>
    <rPh sb="83" eb="84">
      <t>モト</t>
    </rPh>
    <phoneticPr fontId="4"/>
  </si>
  <si>
    <t>　処理施設も管渠も建設から20年を超えたものがある。限られた財源の中で、最適整備構想を参考に修繕・機能強化を検討・計画する事が求められる。</t>
    <rPh sb="1" eb="3">
      <t>ショリ</t>
    </rPh>
    <rPh sb="3" eb="5">
      <t>シセツ</t>
    </rPh>
    <rPh sb="6" eb="7">
      <t>クダ</t>
    </rPh>
    <rPh sb="7" eb="8">
      <t>キョ</t>
    </rPh>
    <rPh sb="9" eb="11">
      <t>ケンセツ</t>
    </rPh>
    <rPh sb="15" eb="16">
      <t>ネン</t>
    </rPh>
    <rPh sb="17" eb="18">
      <t>コ</t>
    </rPh>
    <rPh sb="26" eb="27">
      <t>カギ</t>
    </rPh>
    <rPh sb="30" eb="32">
      <t>ザイゲン</t>
    </rPh>
    <rPh sb="33" eb="34">
      <t>ナカ</t>
    </rPh>
    <rPh sb="36" eb="38">
      <t>サイテキ</t>
    </rPh>
    <rPh sb="38" eb="40">
      <t>セイビ</t>
    </rPh>
    <rPh sb="40" eb="42">
      <t>コウソウ</t>
    </rPh>
    <rPh sb="43" eb="45">
      <t>サンコウ</t>
    </rPh>
    <rPh sb="46" eb="48">
      <t>シュウゼン</t>
    </rPh>
    <rPh sb="49" eb="51">
      <t>キノウ</t>
    </rPh>
    <rPh sb="51" eb="53">
      <t>キョウカ</t>
    </rPh>
    <rPh sb="54" eb="56">
      <t>ケントウ</t>
    </rPh>
    <rPh sb="57" eb="59">
      <t>ケイカク</t>
    </rPh>
    <rPh sb="61" eb="62">
      <t>コト</t>
    </rPh>
    <rPh sb="63" eb="64">
      <t>モト</t>
    </rPh>
    <phoneticPr fontId="4"/>
  </si>
  <si>
    <t>　収益的収支比率については、前年度より上昇したが、依然100％未満であり、経営改善に向けた取組が必要である。
　経費回収率は前年よりも低下し、類似団体平均値よりも下回った。
　使用料収入が増えない中で、災害や機器故障による修繕費用が増えた事による。使用料金の検討が求められる。</t>
    <rPh sb="1" eb="3">
      <t>シュウエキ</t>
    </rPh>
    <rPh sb="3" eb="4">
      <t>テキ</t>
    </rPh>
    <rPh sb="4" eb="6">
      <t>シュウシ</t>
    </rPh>
    <rPh sb="6" eb="8">
      <t>ヒリツ</t>
    </rPh>
    <rPh sb="14" eb="17">
      <t>ゼンネンド</t>
    </rPh>
    <rPh sb="19" eb="21">
      <t>ジョウショウ</t>
    </rPh>
    <rPh sb="25" eb="27">
      <t>イゼン</t>
    </rPh>
    <rPh sb="31" eb="33">
      <t>ミマン</t>
    </rPh>
    <rPh sb="37" eb="39">
      <t>ケイエイ</t>
    </rPh>
    <rPh sb="39" eb="41">
      <t>カイゼン</t>
    </rPh>
    <rPh sb="42" eb="43">
      <t>ム</t>
    </rPh>
    <rPh sb="45" eb="47">
      <t>トリク</t>
    </rPh>
    <rPh sb="48" eb="50">
      <t>ヒツヨウ</t>
    </rPh>
    <rPh sb="56" eb="58">
      <t>ケイヒ</t>
    </rPh>
    <rPh sb="58" eb="60">
      <t>カイシュウ</t>
    </rPh>
    <rPh sb="60" eb="61">
      <t>リツ</t>
    </rPh>
    <rPh sb="62" eb="64">
      <t>ゼンネン</t>
    </rPh>
    <rPh sb="67" eb="69">
      <t>テイカ</t>
    </rPh>
    <rPh sb="71" eb="73">
      <t>ルイジ</t>
    </rPh>
    <rPh sb="73" eb="75">
      <t>ダンタイ</t>
    </rPh>
    <rPh sb="75" eb="78">
      <t>ヘイキンチ</t>
    </rPh>
    <rPh sb="81" eb="83">
      <t>シタマワ</t>
    </rPh>
    <rPh sb="88" eb="90">
      <t>シヨウ</t>
    </rPh>
    <rPh sb="90" eb="91">
      <t>リョウ</t>
    </rPh>
    <rPh sb="91" eb="93">
      <t>シュウニュウ</t>
    </rPh>
    <rPh sb="94" eb="95">
      <t>フ</t>
    </rPh>
    <rPh sb="98" eb="99">
      <t>ナカ</t>
    </rPh>
    <rPh sb="101" eb="103">
      <t>サイガイ</t>
    </rPh>
    <rPh sb="104" eb="106">
      <t>キキ</t>
    </rPh>
    <rPh sb="106" eb="108">
      <t>コショウ</t>
    </rPh>
    <rPh sb="111" eb="113">
      <t>シュウゼン</t>
    </rPh>
    <rPh sb="113" eb="115">
      <t>ヒヨウ</t>
    </rPh>
    <rPh sb="116" eb="117">
      <t>フ</t>
    </rPh>
    <rPh sb="119" eb="120">
      <t>コト</t>
    </rPh>
    <rPh sb="124" eb="125">
      <t>ツカ</t>
    </rPh>
    <rPh sb="125" eb="126">
      <t>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</si>
</sst>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C1-43FF-B16C-86D8108266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0.01</c:v>
                </c:pt>
                <c:pt idx="1">
                  <c:v>2.0499999999999998</c:v>
                </c:pt>
                <c:pt idx="2">
                  <c:v>0.01</c:v>
                </c:pt>
                <c:pt idx="3">
                  <c:v>0.01</c:v>
                </c:pt>
                <c:pt idx="4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C1-43FF-B16C-86D8108266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65.569999999999993</c:v>
                </c:pt>
                <c:pt idx="1">
                  <c:v>62.14</c:v>
                </c:pt>
                <c:pt idx="2">
                  <c:v>63.18</c:v>
                </c:pt>
                <c:pt idx="3">
                  <c:v>59.3</c:v>
                </c:pt>
                <c:pt idx="4">
                  <c:v>62.47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A3-42CB-8F3A-BBC8751728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A3-42CB-8F3A-BBC8751728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4C-41E4-AB6E-A37407FAD8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4C-41E4-AB6E-A37407FAD8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82-4C5B-BDE1-D6AA83D8AE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82-4C5B-BDE1-D6AA83D8AE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41-429D-8CC1-23A95E3EE6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41-429D-8CC1-23A95E3EE6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40-4095-B2E2-5D43C99440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40-4095-B2E2-5D43C99440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AE-4FEF-A564-1FAFCF2CF2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1081.8</c:v>
                </c:pt>
                <c:pt idx="1">
                  <c:v>974.93</c:v>
                </c:pt>
                <c:pt idx="2">
                  <c:v>855.8</c:v>
                </c:pt>
                <c:pt idx="3">
                  <c:v>789.46</c:v>
                </c:pt>
                <c:pt idx="4">
                  <c:v>826.83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AE-4FEF-A564-1FAFCF2CF2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60.83</c:v>
                </c:pt>
                <c:pt idx="1">
                  <c:v>58.32</c:v>
                </c:pt>
                <c:pt idx="2">
                  <c:v>52.86</c:v>
                </c:pt>
                <c:pt idx="3">
                  <c:v>58.44</c:v>
                </c:pt>
                <c:pt idx="4">
                  <c:v>53.92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1C-4258-9E3E-1B8646BDD1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52.19</c:v>
                </c:pt>
                <c:pt idx="1">
                  <c:v>55.32</c:v>
                </c:pt>
                <c:pt idx="2">
                  <c:v>59.8</c:v>
                </c:pt>
                <c:pt idx="3">
                  <c:v>57.77</c:v>
                </c:pt>
                <c:pt idx="4">
                  <c:v>57.31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1C-4258-9E3E-1B8646BDD1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184.65</c:v>
                </c:pt>
                <c:pt idx="1">
                  <c:v>181.5</c:v>
                </c:pt>
                <c:pt idx="2">
                  <c:v>240.49</c:v>
                </c:pt>
                <c:pt idx="3">
                  <c:v>227.71</c:v>
                </c:pt>
                <c:pt idx="4">
                  <c:v>274.98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0E-4893-B0EF-A0B8D30C6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296.14</c:v>
                </c:pt>
                <c:pt idx="1">
                  <c:v>283.17</c:v>
                </c:pt>
                <c:pt idx="2">
                  <c:v>263.76</c:v>
                </c:pt>
                <c:pt idx="3">
                  <c:v>274.35000000000002</c:v>
                </c:pt>
                <c:pt idx="4">
                  <c:v>273.52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0E-4893-B0EF-A0B8D30C6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20.22</c:v>
                </c:pt>
                <c:pt idx="1">
                  <c:v>21.35</c:v>
                </c:pt>
                <c:pt idx="2">
                  <c:v>14.11</c:v>
                </c:pt>
                <c:pt idx="3">
                  <c:v>13.36</c:v>
                </c:pt>
                <c:pt idx="4">
                  <c:v>20.85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29-4095-ADA5-7E6F0DF97A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52.31</c:v>
                </c:pt>
                <c:pt idx="1">
                  <c:v>60.65</c:v>
                </c:pt>
                <c:pt idx="2">
                  <c:v>51.75</c:v>
                </c:pt>
                <c:pt idx="3">
                  <c:v>50.68</c:v>
                </c:pt>
                <c:pt idx="4">
                  <c:v>50.14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29-4095-ADA5-7E6F0DF97A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86.19</c:v>
                </c:pt>
                <c:pt idx="1">
                  <c:v>83.28</c:v>
                </c:pt>
                <c:pt idx="2">
                  <c:v>87.15</c:v>
                </c:pt>
                <c:pt idx="3">
                  <c:v>87.19</c:v>
                </c:pt>
                <c:pt idx="4">
                  <c:v>87.82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E0-4146-AB93-448C21AB78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84.32</c:v>
                </c:pt>
                <c:pt idx="1">
                  <c:v>84.58</c:v>
                </c:pt>
                <c:pt idx="2">
                  <c:v>84.84</c:v>
                </c:pt>
                <c:pt idx="3">
                  <c:v>84.86</c:v>
                </c:pt>
                <c:pt idx="4">
                  <c:v>84.98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E0-4146-AB93-448C21AB78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【765.47】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【51.30】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【257.86】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 x14ac:dyDescent="0.15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 x14ac:dyDescent="0.15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5" t="str">
        <f>データ!H6</f>
        <v>埼玉県　滑川町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5" t="s">
        <v>1</v>
      </c>
      <c r="C7" s="65"/>
      <c r="D7" s="65"/>
      <c r="E7" s="65"/>
      <c r="F7" s="65"/>
      <c r="G7" s="65"/>
      <c r="H7" s="65"/>
      <c r="I7" s="65" t="s">
        <v>2</v>
      </c>
      <c r="J7" s="65"/>
      <c r="K7" s="65"/>
      <c r="L7" s="65"/>
      <c r="M7" s="65"/>
      <c r="N7" s="65"/>
      <c r="O7" s="65"/>
      <c r="P7" s="65" t="s">
        <v>3</v>
      </c>
      <c r="Q7" s="65"/>
      <c r="R7" s="65"/>
      <c r="S7" s="65"/>
      <c r="T7" s="65"/>
      <c r="U7" s="65"/>
      <c r="V7" s="65"/>
      <c r="W7" s="65" t="s">
        <v>4</v>
      </c>
      <c r="X7" s="65"/>
      <c r="Y7" s="65"/>
      <c r="Z7" s="65"/>
      <c r="AA7" s="65"/>
      <c r="AB7" s="65"/>
      <c r="AC7" s="65"/>
      <c r="AD7" s="65" t="s">
        <v>5</v>
      </c>
      <c r="AE7" s="65"/>
      <c r="AF7" s="65"/>
      <c r="AG7" s="65"/>
      <c r="AH7" s="65"/>
      <c r="AI7" s="65"/>
      <c r="AJ7" s="65"/>
      <c r="AK7" s="3"/>
      <c r="AL7" s="65" t="s">
        <v>6</v>
      </c>
      <c r="AM7" s="65"/>
      <c r="AN7" s="65"/>
      <c r="AO7" s="65"/>
      <c r="AP7" s="65"/>
      <c r="AQ7" s="65"/>
      <c r="AR7" s="65"/>
      <c r="AS7" s="65"/>
      <c r="AT7" s="65" t="s">
        <v>7</v>
      </c>
      <c r="AU7" s="65"/>
      <c r="AV7" s="65"/>
      <c r="AW7" s="65"/>
      <c r="AX7" s="65"/>
      <c r="AY7" s="65"/>
      <c r="AZ7" s="65"/>
      <c r="BA7" s="65"/>
      <c r="BB7" s="65" t="s">
        <v>8</v>
      </c>
      <c r="BC7" s="65"/>
      <c r="BD7" s="65"/>
      <c r="BE7" s="65"/>
      <c r="BF7" s="65"/>
      <c r="BG7" s="65"/>
      <c r="BH7" s="65"/>
      <c r="BI7" s="6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2" t="str">
        <f>データ!I6</f>
        <v>法非適用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農業集落排水</v>
      </c>
      <c r="Q8" s="72"/>
      <c r="R8" s="72"/>
      <c r="S8" s="72"/>
      <c r="T8" s="72"/>
      <c r="U8" s="72"/>
      <c r="V8" s="72"/>
      <c r="W8" s="72" t="str">
        <f>データ!L6</f>
        <v>F2</v>
      </c>
      <c r="X8" s="72"/>
      <c r="Y8" s="72"/>
      <c r="Z8" s="72"/>
      <c r="AA8" s="72"/>
      <c r="AB8" s="72"/>
      <c r="AC8" s="72"/>
      <c r="AD8" s="73" t="str">
        <f>データ!$M$6</f>
        <v>非設置</v>
      </c>
      <c r="AE8" s="73"/>
      <c r="AF8" s="73"/>
      <c r="AG8" s="73"/>
      <c r="AH8" s="73"/>
      <c r="AI8" s="73"/>
      <c r="AJ8" s="73"/>
      <c r="AK8" s="3"/>
      <c r="AL8" s="69">
        <f>データ!S6</f>
        <v>19294</v>
      </c>
      <c r="AM8" s="69"/>
      <c r="AN8" s="69"/>
      <c r="AO8" s="69"/>
      <c r="AP8" s="69"/>
      <c r="AQ8" s="69"/>
      <c r="AR8" s="69"/>
      <c r="AS8" s="69"/>
      <c r="AT8" s="68">
        <f>データ!T6</f>
        <v>29.68</v>
      </c>
      <c r="AU8" s="68"/>
      <c r="AV8" s="68"/>
      <c r="AW8" s="68"/>
      <c r="AX8" s="68"/>
      <c r="AY8" s="68"/>
      <c r="AZ8" s="68"/>
      <c r="BA8" s="68"/>
      <c r="BB8" s="68">
        <f>データ!U6</f>
        <v>650.07000000000005</v>
      </c>
      <c r="BC8" s="68"/>
      <c r="BD8" s="68"/>
      <c r="BE8" s="68"/>
      <c r="BF8" s="68"/>
      <c r="BG8" s="68"/>
      <c r="BH8" s="68"/>
      <c r="BI8" s="68"/>
      <c r="BJ8" s="3"/>
      <c r="BK8" s="3"/>
      <c r="BL8" s="70" t="s">
        <v>10</v>
      </c>
      <c r="BM8" s="71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5" t="s">
        <v>12</v>
      </c>
      <c r="C9" s="65"/>
      <c r="D9" s="65"/>
      <c r="E9" s="65"/>
      <c r="F9" s="65"/>
      <c r="G9" s="65"/>
      <c r="H9" s="65"/>
      <c r="I9" s="65" t="s">
        <v>13</v>
      </c>
      <c r="J9" s="65"/>
      <c r="K9" s="65"/>
      <c r="L9" s="65"/>
      <c r="M9" s="65"/>
      <c r="N9" s="65"/>
      <c r="O9" s="65"/>
      <c r="P9" s="65" t="s">
        <v>14</v>
      </c>
      <c r="Q9" s="65"/>
      <c r="R9" s="65"/>
      <c r="S9" s="65"/>
      <c r="T9" s="65"/>
      <c r="U9" s="65"/>
      <c r="V9" s="65"/>
      <c r="W9" s="65" t="s">
        <v>15</v>
      </c>
      <c r="X9" s="65"/>
      <c r="Y9" s="65"/>
      <c r="Z9" s="65"/>
      <c r="AA9" s="65"/>
      <c r="AB9" s="65"/>
      <c r="AC9" s="65"/>
      <c r="AD9" s="65" t="s">
        <v>16</v>
      </c>
      <c r="AE9" s="65"/>
      <c r="AF9" s="65"/>
      <c r="AG9" s="65"/>
      <c r="AH9" s="65"/>
      <c r="AI9" s="65"/>
      <c r="AJ9" s="65"/>
      <c r="AK9" s="3"/>
      <c r="AL9" s="65" t="s">
        <v>17</v>
      </c>
      <c r="AM9" s="65"/>
      <c r="AN9" s="65"/>
      <c r="AO9" s="65"/>
      <c r="AP9" s="65"/>
      <c r="AQ9" s="65"/>
      <c r="AR9" s="65"/>
      <c r="AS9" s="65"/>
      <c r="AT9" s="65" t="s">
        <v>18</v>
      </c>
      <c r="AU9" s="65"/>
      <c r="AV9" s="65"/>
      <c r="AW9" s="65"/>
      <c r="AX9" s="65"/>
      <c r="AY9" s="65"/>
      <c r="AZ9" s="65"/>
      <c r="BA9" s="65"/>
      <c r="BB9" s="65" t="s">
        <v>19</v>
      </c>
      <c r="BC9" s="65"/>
      <c r="BD9" s="65"/>
      <c r="BE9" s="65"/>
      <c r="BF9" s="65"/>
      <c r="BG9" s="65"/>
      <c r="BH9" s="65"/>
      <c r="BI9" s="65"/>
      <c r="BJ9" s="3"/>
      <c r="BK9" s="3"/>
      <c r="BL9" s="66" t="s">
        <v>20</v>
      </c>
      <c r="BM9" s="67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8" t="str">
        <f>データ!N6</f>
        <v>-</v>
      </c>
      <c r="C10" s="68"/>
      <c r="D10" s="68"/>
      <c r="E10" s="68"/>
      <c r="F10" s="68"/>
      <c r="G10" s="68"/>
      <c r="H10" s="68"/>
      <c r="I10" s="68" t="str">
        <f>データ!O6</f>
        <v>該当数値なし</v>
      </c>
      <c r="J10" s="68"/>
      <c r="K10" s="68"/>
      <c r="L10" s="68"/>
      <c r="M10" s="68"/>
      <c r="N10" s="68"/>
      <c r="O10" s="68"/>
      <c r="P10" s="68">
        <f>データ!P6</f>
        <v>7.78</v>
      </c>
      <c r="Q10" s="68"/>
      <c r="R10" s="68"/>
      <c r="S10" s="68"/>
      <c r="T10" s="68"/>
      <c r="U10" s="68"/>
      <c r="V10" s="68"/>
      <c r="W10" s="68">
        <f>データ!Q6</f>
        <v>81.17</v>
      </c>
      <c r="X10" s="68"/>
      <c r="Y10" s="68"/>
      <c r="Z10" s="68"/>
      <c r="AA10" s="68"/>
      <c r="AB10" s="68"/>
      <c r="AC10" s="68"/>
      <c r="AD10" s="69">
        <f>データ!R6</f>
        <v>2530</v>
      </c>
      <c r="AE10" s="69"/>
      <c r="AF10" s="69"/>
      <c r="AG10" s="69"/>
      <c r="AH10" s="69"/>
      <c r="AI10" s="69"/>
      <c r="AJ10" s="69"/>
      <c r="AK10" s="2"/>
      <c r="AL10" s="69">
        <f>データ!V6</f>
        <v>1503</v>
      </c>
      <c r="AM10" s="69"/>
      <c r="AN10" s="69"/>
      <c r="AO10" s="69"/>
      <c r="AP10" s="69"/>
      <c r="AQ10" s="69"/>
      <c r="AR10" s="69"/>
      <c r="AS10" s="69"/>
      <c r="AT10" s="68">
        <f>データ!W6</f>
        <v>0.64</v>
      </c>
      <c r="AU10" s="68"/>
      <c r="AV10" s="68"/>
      <c r="AW10" s="68"/>
      <c r="AX10" s="68"/>
      <c r="AY10" s="68"/>
      <c r="AZ10" s="68"/>
      <c r="BA10" s="68"/>
      <c r="BB10" s="68">
        <f>データ!X6</f>
        <v>2348.44</v>
      </c>
      <c r="BC10" s="68"/>
      <c r="BD10" s="68"/>
      <c r="BE10" s="68"/>
      <c r="BF10" s="68"/>
      <c r="BG10" s="68"/>
      <c r="BH10" s="68"/>
      <c r="BI10" s="68"/>
      <c r="BJ10" s="2"/>
      <c r="BK10" s="2"/>
      <c r="BL10" s="58" t="s">
        <v>22</v>
      </c>
      <c r="BM10" s="5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24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15">
      <c r="A14" s="2"/>
      <c r="B14" s="62" t="s">
        <v>25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52" t="s">
        <v>26</v>
      </c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4"/>
    </row>
    <row r="15" spans="1:78" ht="13.5" customHeight="1" x14ac:dyDescent="0.15">
      <c r="A15" s="2"/>
      <c r="B15" s="49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1"/>
      <c r="BK15" s="2"/>
      <c r="BL15" s="55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3" t="s">
        <v>121</v>
      </c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5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3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5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3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5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3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5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3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5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3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5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3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5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3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5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3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5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3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5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3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5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3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5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3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5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3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5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3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5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3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5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3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5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3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5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3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5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3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5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3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5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3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5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3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5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3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5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3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5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3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5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3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5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3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5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6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8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2" t="s">
        <v>27</v>
      </c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5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3" t="s">
        <v>120</v>
      </c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5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3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5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3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5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3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5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3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5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3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5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3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5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3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5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3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5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3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5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3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5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3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3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5"/>
    </row>
    <row r="60" spans="1:78" ht="13.5" customHeight="1" x14ac:dyDescent="0.15">
      <c r="A60" s="2"/>
      <c r="B60" s="49" t="s">
        <v>28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1"/>
      <c r="BK60" s="2"/>
      <c r="BL60" s="43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5"/>
    </row>
    <row r="61" spans="1:78" ht="13.5" customHeight="1" x14ac:dyDescent="0.15">
      <c r="A61" s="2"/>
      <c r="B61" s="4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1"/>
      <c r="BK61" s="2"/>
      <c r="BL61" s="43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5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3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5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6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8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2" t="s">
        <v>29</v>
      </c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5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3" t="s">
        <v>119</v>
      </c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5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3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5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3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5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3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5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3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5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3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5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3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5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3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5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3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5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3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5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3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5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3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5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3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5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3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5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3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5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3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6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47"/>
      <c r="BZ82" s="48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44</v>
      </c>
      <c r="H86" s="26" t="str">
        <f>データ!BP6</f>
        <v>【765.47】</v>
      </c>
      <c r="I86" s="26" t="str">
        <f>データ!CA6</f>
        <v>【59.59】</v>
      </c>
      <c r="J86" s="26" t="str">
        <f>データ!CL6</f>
        <v>【257.86】</v>
      </c>
      <c r="K86" s="26" t="str">
        <f>データ!CW6</f>
        <v>【51.30】</v>
      </c>
      <c r="L86" s="26" t="str">
        <f>データ!DH6</f>
        <v>【86.22】</v>
      </c>
      <c r="M86" s="26" t="s">
        <v>45</v>
      </c>
      <c r="N86" s="26" t="s">
        <v>45</v>
      </c>
      <c r="O86" s="26" t="str">
        <f>データ!EO6</f>
        <v>【0.02】</v>
      </c>
    </row>
  </sheetData>
  <sheetProtection algorithmName="SHA-512" hashValue="ZfXAQ+HYCHEobAOHGPx/i2fXiwoK7iXsiSVtAucxQyOqm1wQFpfIDDidgDKhwgpfcUNZ7ARmK40llDuFoq1O3Q==" saltValue="L04AosroSHJX42X023RPiQ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46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47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48</v>
      </c>
      <c r="B3" s="29" t="s">
        <v>49</v>
      </c>
      <c r="C3" s="29" t="s">
        <v>50</v>
      </c>
      <c r="D3" s="29" t="s">
        <v>51</v>
      </c>
      <c r="E3" s="29" t="s">
        <v>52</v>
      </c>
      <c r="F3" s="29" t="s">
        <v>53</v>
      </c>
      <c r="G3" s="29" t="s">
        <v>54</v>
      </c>
      <c r="H3" s="77" t="s">
        <v>55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56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57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58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59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60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61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62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63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64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65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66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67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68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69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70</v>
      </c>
      <c r="B5" s="31"/>
      <c r="C5" s="31"/>
      <c r="D5" s="31"/>
      <c r="E5" s="31"/>
      <c r="F5" s="31"/>
      <c r="G5" s="31"/>
      <c r="H5" s="32" t="s">
        <v>71</v>
      </c>
      <c r="I5" s="32" t="s">
        <v>72</v>
      </c>
      <c r="J5" s="32" t="s">
        <v>73</v>
      </c>
      <c r="K5" s="32" t="s">
        <v>74</v>
      </c>
      <c r="L5" s="32" t="s">
        <v>75</v>
      </c>
      <c r="M5" s="32" t="s">
        <v>5</v>
      </c>
      <c r="N5" s="32" t="s">
        <v>76</v>
      </c>
      <c r="O5" s="32" t="s">
        <v>77</v>
      </c>
      <c r="P5" s="32" t="s">
        <v>78</v>
      </c>
      <c r="Q5" s="32" t="s">
        <v>79</v>
      </c>
      <c r="R5" s="32" t="s">
        <v>80</v>
      </c>
      <c r="S5" s="32" t="s">
        <v>81</v>
      </c>
      <c r="T5" s="32" t="s">
        <v>82</v>
      </c>
      <c r="U5" s="32" t="s">
        <v>83</v>
      </c>
      <c r="V5" s="32" t="s">
        <v>84</v>
      </c>
      <c r="W5" s="32" t="s">
        <v>85</v>
      </c>
      <c r="X5" s="32" t="s">
        <v>86</v>
      </c>
      <c r="Y5" s="32" t="s">
        <v>87</v>
      </c>
      <c r="Z5" s="32" t="s">
        <v>88</v>
      </c>
      <c r="AA5" s="32" t="s">
        <v>89</v>
      </c>
      <c r="AB5" s="32" t="s">
        <v>90</v>
      </c>
      <c r="AC5" s="32" t="s">
        <v>91</v>
      </c>
      <c r="AD5" s="32" t="s">
        <v>92</v>
      </c>
      <c r="AE5" s="32" t="s">
        <v>93</v>
      </c>
      <c r="AF5" s="32" t="s">
        <v>94</v>
      </c>
      <c r="AG5" s="32" t="s">
        <v>95</v>
      </c>
      <c r="AH5" s="32" t="s">
        <v>96</v>
      </c>
      <c r="AI5" s="32" t="s">
        <v>31</v>
      </c>
      <c r="AJ5" s="32" t="s">
        <v>87</v>
      </c>
      <c r="AK5" s="32" t="s">
        <v>88</v>
      </c>
      <c r="AL5" s="32" t="s">
        <v>89</v>
      </c>
      <c r="AM5" s="32" t="s">
        <v>90</v>
      </c>
      <c r="AN5" s="32" t="s">
        <v>91</v>
      </c>
      <c r="AO5" s="32" t="s">
        <v>92</v>
      </c>
      <c r="AP5" s="32" t="s">
        <v>93</v>
      </c>
      <c r="AQ5" s="32" t="s">
        <v>94</v>
      </c>
      <c r="AR5" s="32" t="s">
        <v>95</v>
      </c>
      <c r="AS5" s="32" t="s">
        <v>96</v>
      </c>
      <c r="AT5" s="32" t="s">
        <v>97</v>
      </c>
      <c r="AU5" s="32" t="s">
        <v>87</v>
      </c>
      <c r="AV5" s="32" t="s">
        <v>88</v>
      </c>
      <c r="AW5" s="32" t="s">
        <v>89</v>
      </c>
      <c r="AX5" s="32" t="s">
        <v>90</v>
      </c>
      <c r="AY5" s="32" t="s">
        <v>91</v>
      </c>
      <c r="AZ5" s="32" t="s">
        <v>92</v>
      </c>
      <c r="BA5" s="32" t="s">
        <v>93</v>
      </c>
      <c r="BB5" s="32" t="s">
        <v>94</v>
      </c>
      <c r="BC5" s="32" t="s">
        <v>95</v>
      </c>
      <c r="BD5" s="32" t="s">
        <v>96</v>
      </c>
      <c r="BE5" s="32" t="s">
        <v>97</v>
      </c>
      <c r="BF5" s="32" t="s">
        <v>87</v>
      </c>
      <c r="BG5" s="32" t="s">
        <v>88</v>
      </c>
      <c r="BH5" s="32" t="s">
        <v>89</v>
      </c>
      <c r="BI5" s="32" t="s">
        <v>90</v>
      </c>
      <c r="BJ5" s="32" t="s">
        <v>91</v>
      </c>
      <c r="BK5" s="32" t="s">
        <v>92</v>
      </c>
      <c r="BL5" s="32" t="s">
        <v>93</v>
      </c>
      <c r="BM5" s="32" t="s">
        <v>94</v>
      </c>
      <c r="BN5" s="32" t="s">
        <v>95</v>
      </c>
      <c r="BO5" s="32" t="s">
        <v>96</v>
      </c>
      <c r="BP5" s="32" t="s">
        <v>97</v>
      </c>
      <c r="BQ5" s="32" t="s">
        <v>87</v>
      </c>
      <c r="BR5" s="32" t="s">
        <v>88</v>
      </c>
      <c r="BS5" s="32" t="s">
        <v>89</v>
      </c>
      <c r="BT5" s="32" t="s">
        <v>90</v>
      </c>
      <c r="BU5" s="32" t="s">
        <v>91</v>
      </c>
      <c r="BV5" s="32" t="s">
        <v>92</v>
      </c>
      <c r="BW5" s="32" t="s">
        <v>93</v>
      </c>
      <c r="BX5" s="32" t="s">
        <v>94</v>
      </c>
      <c r="BY5" s="32" t="s">
        <v>95</v>
      </c>
      <c r="BZ5" s="32" t="s">
        <v>96</v>
      </c>
      <c r="CA5" s="32" t="s">
        <v>97</v>
      </c>
      <c r="CB5" s="32" t="s">
        <v>87</v>
      </c>
      <c r="CC5" s="32" t="s">
        <v>88</v>
      </c>
      <c r="CD5" s="32" t="s">
        <v>89</v>
      </c>
      <c r="CE5" s="32" t="s">
        <v>90</v>
      </c>
      <c r="CF5" s="32" t="s">
        <v>91</v>
      </c>
      <c r="CG5" s="32" t="s">
        <v>92</v>
      </c>
      <c r="CH5" s="32" t="s">
        <v>93</v>
      </c>
      <c r="CI5" s="32" t="s">
        <v>94</v>
      </c>
      <c r="CJ5" s="32" t="s">
        <v>95</v>
      </c>
      <c r="CK5" s="32" t="s">
        <v>96</v>
      </c>
      <c r="CL5" s="32" t="s">
        <v>97</v>
      </c>
      <c r="CM5" s="32" t="s">
        <v>87</v>
      </c>
      <c r="CN5" s="32" t="s">
        <v>88</v>
      </c>
      <c r="CO5" s="32" t="s">
        <v>89</v>
      </c>
      <c r="CP5" s="32" t="s">
        <v>90</v>
      </c>
      <c r="CQ5" s="32" t="s">
        <v>91</v>
      </c>
      <c r="CR5" s="32" t="s">
        <v>92</v>
      </c>
      <c r="CS5" s="32" t="s">
        <v>93</v>
      </c>
      <c r="CT5" s="32" t="s">
        <v>94</v>
      </c>
      <c r="CU5" s="32" t="s">
        <v>95</v>
      </c>
      <c r="CV5" s="32" t="s">
        <v>96</v>
      </c>
      <c r="CW5" s="32" t="s">
        <v>97</v>
      </c>
      <c r="CX5" s="32" t="s">
        <v>87</v>
      </c>
      <c r="CY5" s="32" t="s">
        <v>88</v>
      </c>
      <c r="CZ5" s="32" t="s">
        <v>89</v>
      </c>
      <c r="DA5" s="32" t="s">
        <v>90</v>
      </c>
      <c r="DB5" s="32" t="s">
        <v>91</v>
      </c>
      <c r="DC5" s="32" t="s">
        <v>92</v>
      </c>
      <c r="DD5" s="32" t="s">
        <v>93</v>
      </c>
      <c r="DE5" s="32" t="s">
        <v>94</v>
      </c>
      <c r="DF5" s="32" t="s">
        <v>95</v>
      </c>
      <c r="DG5" s="32" t="s">
        <v>96</v>
      </c>
      <c r="DH5" s="32" t="s">
        <v>97</v>
      </c>
      <c r="DI5" s="32" t="s">
        <v>87</v>
      </c>
      <c r="DJ5" s="32" t="s">
        <v>88</v>
      </c>
      <c r="DK5" s="32" t="s">
        <v>89</v>
      </c>
      <c r="DL5" s="32" t="s">
        <v>90</v>
      </c>
      <c r="DM5" s="32" t="s">
        <v>91</v>
      </c>
      <c r="DN5" s="32" t="s">
        <v>92</v>
      </c>
      <c r="DO5" s="32" t="s">
        <v>93</v>
      </c>
      <c r="DP5" s="32" t="s">
        <v>94</v>
      </c>
      <c r="DQ5" s="32" t="s">
        <v>95</v>
      </c>
      <c r="DR5" s="32" t="s">
        <v>96</v>
      </c>
      <c r="DS5" s="32" t="s">
        <v>97</v>
      </c>
      <c r="DT5" s="32" t="s">
        <v>87</v>
      </c>
      <c r="DU5" s="32" t="s">
        <v>88</v>
      </c>
      <c r="DV5" s="32" t="s">
        <v>89</v>
      </c>
      <c r="DW5" s="32" t="s">
        <v>90</v>
      </c>
      <c r="DX5" s="32" t="s">
        <v>91</v>
      </c>
      <c r="DY5" s="32" t="s">
        <v>92</v>
      </c>
      <c r="DZ5" s="32" t="s">
        <v>93</v>
      </c>
      <c r="EA5" s="32" t="s">
        <v>94</v>
      </c>
      <c r="EB5" s="32" t="s">
        <v>95</v>
      </c>
      <c r="EC5" s="32" t="s">
        <v>96</v>
      </c>
      <c r="ED5" s="32" t="s">
        <v>97</v>
      </c>
      <c r="EE5" s="32" t="s">
        <v>87</v>
      </c>
      <c r="EF5" s="32" t="s">
        <v>88</v>
      </c>
      <c r="EG5" s="32" t="s">
        <v>89</v>
      </c>
      <c r="EH5" s="32" t="s">
        <v>90</v>
      </c>
      <c r="EI5" s="32" t="s">
        <v>91</v>
      </c>
      <c r="EJ5" s="32" t="s">
        <v>92</v>
      </c>
      <c r="EK5" s="32" t="s">
        <v>93</v>
      </c>
      <c r="EL5" s="32" t="s">
        <v>94</v>
      </c>
      <c r="EM5" s="32" t="s">
        <v>95</v>
      </c>
      <c r="EN5" s="32" t="s">
        <v>96</v>
      </c>
      <c r="EO5" s="32" t="s">
        <v>97</v>
      </c>
    </row>
    <row r="6" spans="1:145" s="36" customFormat="1" x14ac:dyDescent="0.15">
      <c r="A6" s="28" t="s">
        <v>98</v>
      </c>
      <c r="B6" s="33">
        <f>B7</f>
        <v>2019</v>
      </c>
      <c r="C6" s="33">
        <f t="shared" ref="C6:X6" si="3">C7</f>
        <v>113417</v>
      </c>
      <c r="D6" s="33">
        <f t="shared" si="3"/>
        <v>47</v>
      </c>
      <c r="E6" s="33">
        <f t="shared" si="3"/>
        <v>17</v>
      </c>
      <c r="F6" s="33">
        <f t="shared" si="3"/>
        <v>5</v>
      </c>
      <c r="G6" s="33">
        <f t="shared" si="3"/>
        <v>0</v>
      </c>
      <c r="H6" s="33" t="str">
        <f t="shared" si="3"/>
        <v>埼玉県　滑川町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農業集落排水</v>
      </c>
      <c r="L6" s="33" t="str">
        <f t="shared" si="3"/>
        <v>F2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7.78</v>
      </c>
      <c r="Q6" s="34">
        <f t="shared" si="3"/>
        <v>81.17</v>
      </c>
      <c r="R6" s="34">
        <f t="shared" si="3"/>
        <v>2530</v>
      </c>
      <c r="S6" s="34">
        <f t="shared" si="3"/>
        <v>19294</v>
      </c>
      <c r="T6" s="34">
        <f t="shared" si="3"/>
        <v>29.68</v>
      </c>
      <c r="U6" s="34">
        <f t="shared" si="3"/>
        <v>650.07000000000005</v>
      </c>
      <c r="V6" s="34">
        <f t="shared" si="3"/>
        <v>1503</v>
      </c>
      <c r="W6" s="34">
        <f t="shared" si="3"/>
        <v>0.64</v>
      </c>
      <c r="X6" s="34">
        <f t="shared" si="3"/>
        <v>2348.44</v>
      </c>
      <c r="Y6" s="35">
        <f>IF(Y7="",NA(),Y7)</f>
        <v>65.569999999999993</v>
      </c>
      <c r="Z6" s="35">
        <f t="shared" ref="Z6:AH6" si="4">IF(Z7="",NA(),Z7)</f>
        <v>62.14</v>
      </c>
      <c r="AA6" s="35">
        <f t="shared" si="4"/>
        <v>63.18</v>
      </c>
      <c r="AB6" s="35">
        <f t="shared" si="4"/>
        <v>59.3</v>
      </c>
      <c r="AC6" s="35">
        <f t="shared" si="4"/>
        <v>62.47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4">
        <f>IF(BF7="",NA(),BF7)</f>
        <v>0</v>
      </c>
      <c r="BG6" s="34">
        <f t="shared" ref="BG6:BO6" si="7">IF(BG7="",NA(),BG7)</f>
        <v>0</v>
      </c>
      <c r="BH6" s="34">
        <f t="shared" si="7"/>
        <v>0</v>
      </c>
      <c r="BI6" s="34">
        <f t="shared" si="7"/>
        <v>0</v>
      </c>
      <c r="BJ6" s="34">
        <f t="shared" si="7"/>
        <v>0</v>
      </c>
      <c r="BK6" s="35">
        <f t="shared" si="7"/>
        <v>1081.8</v>
      </c>
      <c r="BL6" s="35">
        <f t="shared" si="7"/>
        <v>974.93</v>
      </c>
      <c r="BM6" s="35">
        <f t="shared" si="7"/>
        <v>855.8</v>
      </c>
      <c r="BN6" s="35">
        <f t="shared" si="7"/>
        <v>789.46</v>
      </c>
      <c r="BO6" s="35">
        <f t="shared" si="7"/>
        <v>826.83</v>
      </c>
      <c r="BP6" s="34" t="str">
        <f>IF(BP7="","",IF(BP7="-","【-】","【"&amp;SUBSTITUTE(TEXT(BP7,"#,##0.00"),"-","△")&amp;"】"))</f>
        <v>【765.47】</v>
      </c>
      <c r="BQ6" s="35">
        <f>IF(BQ7="",NA(),BQ7)</f>
        <v>60.83</v>
      </c>
      <c r="BR6" s="35">
        <f t="shared" ref="BR6:BZ6" si="8">IF(BR7="",NA(),BR7)</f>
        <v>58.32</v>
      </c>
      <c r="BS6" s="35">
        <f t="shared" si="8"/>
        <v>52.86</v>
      </c>
      <c r="BT6" s="35">
        <f t="shared" si="8"/>
        <v>58.44</v>
      </c>
      <c r="BU6" s="35">
        <f t="shared" si="8"/>
        <v>53.92</v>
      </c>
      <c r="BV6" s="35">
        <f t="shared" si="8"/>
        <v>52.19</v>
      </c>
      <c r="BW6" s="35">
        <f t="shared" si="8"/>
        <v>55.32</v>
      </c>
      <c r="BX6" s="35">
        <f t="shared" si="8"/>
        <v>59.8</v>
      </c>
      <c r="BY6" s="35">
        <f t="shared" si="8"/>
        <v>57.77</v>
      </c>
      <c r="BZ6" s="35">
        <f t="shared" si="8"/>
        <v>57.31</v>
      </c>
      <c r="CA6" s="34" t="str">
        <f>IF(CA7="","",IF(CA7="-","【-】","【"&amp;SUBSTITUTE(TEXT(CA7,"#,##0.00"),"-","△")&amp;"】"))</f>
        <v>【59.59】</v>
      </c>
      <c r="CB6" s="35">
        <f>IF(CB7="",NA(),CB7)</f>
        <v>184.65</v>
      </c>
      <c r="CC6" s="35">
        <f t="shared" ref="CC6:CK6" si="9">IF(CC7="",NA(),CC7)</f>
        <v>181.5</v>
      </c>
      <c r="CD6" s="35">
        <f t="shared" si="9"/>
        <v>240.49</v>
      </c>
      <c r="CE6" s="35">
        <f t="shared" si="9"/>
        <v>227.71</v>
      </c>
      <c r="CF6" s="35">
        <f t="shared" si="9"/>
        <v>274.98</v>
      </c>
      <c r="CG6" s="35">
        <f t="shared" si="9"/>
        <v>296.14</v>
      </c>
      <c r="CH6" s="35">
        <f t="shared" si="9"/>
        <v>283.17</v>
      </c>
      <c r="CI6" s="35">
        <f t="shared" si="9"/>
        <v>263.76</v>
      </c>
      <c r="CJ6" s="35">
        <f t="shared" si="9"/>
        <v>274.35000000000002</v>
      </c>
      <c r="CK6" s="35">
        <f t="shared" si="9"/>
        <v>273.52</v>
      </c>
      <c r="CL6" s="34" t="str">
        <f>IF(CL7="","",IF(CL7="-","【-】","【"&amp;SUBSTITUTE(TEXT(CL7,"#,##0.00"),"-","△")&amp;"】"))</f>
        <v>【257.86】</v>
      </c>
      <c r="CM6" s="35">
        <f>IF(CM7="",NA(),CM7)</f>
        <v>20.22</v>
      </c>
      <c r="CN6" s="35">
        <f t="shared" ref="CN6:CV6" si="10">IF(CN7="",NA(),CN7)</f>
        <v>21.35</v>
      </c>
      <c r="CO6" s="35">
        <f t="shared" si="10"/>
        <v>14.11</v>
      </c>
      <c r="CP6" s="35">
        <f t="shared" si="10"/>
        <v>13.36</v>
      </c>
      <c r="CQ6" s="35">
        <f t="shared" si="10"/>
        <v>20.85</v>
      </c>
      <c r="CR6" s="35">
        <f t="shared" si="10"/>
        <v>52.31</v>
      </c>
      <c r="CS6" s="35">
        <f t="shared" si="10"/>
        <v>60.65</v>
      </c>
      <c r="CT6" s="35">
        <f t="shared" si="10"/>
        <v>51.75</v>
      </c>
      <c r="CU6" s="35">
        <f t="shared" si="10"/>
        <v>50.68</v>
      </c>
      <c r="CV6" s="35">
        <f t="shared" si="10"/>
        <v>50.14</v>
      </c>
      <c r="CW6" s="34" t="str">
        <f>IF(CW7="","",IF(CW7="-","【-】","【"&amp;SUBSTITUTE(TEXT(CW7,"#,##0.00"),"-","△")&amp;"】"))</f>
        <v>【51.30】</v>
      </c>
      <c r="CX6" s="35">
        <f>IF(CX7="",NA(),CX7)</f>
        <v>86.19</v>
      </c>
      <c r="CY6" s="35">
        <f t="shared" ref="CY6:DG6" si="11">IF(CY7="",NA(),CY7)</f>
        <v>83.28</v>
      </c>
      <c r="CZ6" s="35">
        <f t="shared" si="11"/>
        <v>87.15</v>
      </c>
      <c r="DA6" s="35">
        <f t="shared" si="11"/>
        <v>87.19</v>
      </c>
      <c r="DB6" s="35">
        <f t="shared" si="11"/>
        <v>87.82</v>
      </c>
      <c r="DC6" s="35">
        <f t="shared" si="11"/>
        <v>84.32</v>
      </c>
      <c r="DD6" s="35">
        <f t="shared" si="11"/>
        <v>84.58</v>
      </c>
      <c r="DE6" s="35">
        <f t="shared" si="11"/>
        <v>84.84</v>
      </c>
      <c r="DF6" s="35">
        <f t="shared" si="11"/>
        <v>84.86</v>
      </c>
      <c r="DG6" s="35">
        <f t="shared" si="11"/>
        <v>84.98</v>
      </c>
      <c r="DH6" s="34" t="str">
        <f>IF(DH7="","",IF(DH7="-","【-】","【"&amp;SUBSTITUTE(TEXT(DH7,"#,##0.00"),"-","△")&amp;"】"))</f>
        <v>【86.22】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0.01</v>
      </c>
      <c r="EK6" s="35">
        <f t="shared" si="14"/>
        <v>2.0499999999999998</v>
      </c>
      <c r="EL6" s="35">
        <f t="shared" si="14"/>
        <v>0.01</v>
      </c>
      <c r="EM6" s="35">
        <f t="shared" si="14"/>
        <v>0.01</v>
      </c>
      <c r="EN6" s="35">
        <f t="shared" si="14"/>
        <v>0.02</v>
      </c>
      <c r="EO6" s="34" t="str">
        <f>IF(EO7="","",IF(EO7="-","【-】","【"&amp;SUBSTITUTE(TEXT(EO7,"#,##0.00"),"-","△")&amp;"】"))</f>
        <v>【0.02】</v>
      </c>
    </row>
    <row r="7" spans="1:145" s="36" customFormat="1" x14ac:dyDescent="0.15">
      <c r="A7" s="28"/>
      <c r="B7" s="37">
        <v>2019</v>
      </c>
      <c r="C7" s="37">
        <v>113417</v>
      </c>
      <c r="D7" s="37">
        <v>47</v>
      </c>
      <c r="E7" s="37">
        <v>17</v>
      </c>
      <c r="F7" s="37">
        <v>5</v>
      </c>
      <c r="G7" s="37">
        <v>0</v>
      </c>
      <c r="H7" s="37" t="s">
        <v>99</v>
      </c>
      <c r="I7" s="37" t="s">
        <v>100</v>
      </c>
      <c r="J7" s="37" t="s">
        <v>101</v>
      </c>
      <c r="K7" s="37" t="s">
        <v>102</v>
      </c>
      <c r="L7" s="37" t="s">
        <v>103</v>
      </c>
      <c r="M7" s="37" t="s">
        <v>104</v>
      </c>
      <c r="N7" s="38" t="s">
        <v>105</v>
      </c>
      <c r="O7" s="38" t="s">
        <v>106</v>
      </c>
      <c r="P7" s="38">
        <v>7.78</v>
      </c>
      <c r="Q7" s="38">
        <v>81.17</v>
      </c>
      <c r="R7" s="38">
        <v>2530</v>
      </c>
      <c r="S7" s="38">
        <v>19294</v>
      </c>
      <c r="T7" s="38">
        <v>29.68</v>
      </c>
      <c r="U7" s="38">
        <v>650.07000000000005</v>
      </c>
      <c r="V7" s="38">
        <v>1503</v>
      </c>
      <c r="W7" s="38">
        <v>0.64</v>
      </c>
      <c r="X7" s="38">
        <v>2348.44</v>
      </c>
      <c r="Y7" s="38">
        <v>65.569999999999993</v>
      </c>
      <c r="Z7" s="38">
        <v>62.14</v>
      </c>
      <c r="AA7" s="38">
        <v>63.18</v>
      </c>
      <c r="AB7" s="38">
        <v>59.3</v>
      </c>
      <c r="AC7" s="38">
        <v>62.47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0</v>
      </c>
      <c r="BG7" s="38">
        <v>0</v>
      </c>
      <c r="BH7" s="38">
        <v>0</v>
      </c>
      <c r="BI7" s="38">
        <v>0</v>
      </c>
      <c r="BJ7" s="38">
        <v>0</v>
      </c>
      <c r="BK7" s="38">
        <v>1081.8</v>
      </c>
      <c r="BL7" s="38">
        <v>974.93</v>
      </c>
      <c r="BM7" s="38">
        <v>855.8</v>
      </c>
      <c r="BN7" s="38">
        <v>789.46</v>
      </c>
      <c r="BO7" s="38">
        <v>826.83</v>
      </c>
      <c r="BP7" s="38">
        <v>765.47</v>
      </c>
      <c r="BQ7" s="38">
        <v>60.83</v>
      </c>
      <c r="BR7" s="38">
        <v>58.32</v>
      </c>
      <c r="BS7" s="38">
        <v>52.86</v>
      </c>
      <c r="BT7" s="38">
        <v>58.44</v>
      </c>
      <c r="BU7" s="38">
        <v>53.92</v>
      </c>
      <c r="BV7" s="38">
        <v>52.19</v>
      </c>
      <c r="BW7" s="38">
        <v>55.32</v>
      </c>
      <c r="BX7" s="38">
        <v>59.8</v>
      </c>
      <c r="BY7" s="38">
        <v>57.77</v>
      </c>
      <c r="BZ7" s="38">
        <v>57.31</v>
      </c>
      <c r="CA7" s="38">
        <v>59.59</v>
      </c>
      <c r="CB7" s="38">
        <v>184.65</v>
      </c>
      <c r="CC7" s="38">
        <v>181.5</v>
      </c>
      <c r="CD7" s="38">
        <v>240.49</v>
      </c>
      <c r="CE7" s="38">
        <v>227.71</v>
      </c>
      <c r="CF7" s="38">
        <v>274.98</v>
      </c>
      <c r="CG7" s="38">
        <v>296.14</v>
      </c>
      <c r="CH7" s="38">
        <v>283.17</v>
      </c>
      <c r="CI7" s="38">
        <v>263.76</v>
      </c>
      <c r="CJ7" s="38">
        <v>274.35000000000002</v>
      </c>
      <c r="CK7" s="38">
        <v>273.52</v>
      </c>
      <c r="CL7" s="38">
        <v>257.86</v>
      </c>
      <c r="CM7" s="38">
        <v>20.22</v>
      </c>
      <c r="CN7" s="38">
        <v>21.35</v>
      </c>
      <c r="CO7" s="38">
        <v>14.11</v>
      </c>
      <c r="CP7" s="38">
        <v>13.36</v>
      </c>
      <c r="CQ7" s="38">
        <v>20.85</v>
      </c>
      <c r="CR7" s="38">
        <v>52.31</v>
      </c>
      <c r="CS7" s="38">
        <v>60.65</v>
      </c>
      <c r="CT7" s="38">
        <v>51.75</v>
      </c>
      <c r="CU7" s="38">
        <v>50.68</v>
      </c>
      <c r="CV7" s="38">
        <v>50.14</v>
      </c>
      <c r="CW7" s="38">
        <v>51.3</v>
      </c>
      <c r="CX7" s="38">
        <v>86.19</v>
      </c>
      <c r="CY7" s="38">
        <v>83.28</v>
      </c>
      <c r="CZ7" s="38">
        <v>87.15</v>
      </c>
      <c r="DA7" s="38">
        <v>87.19</v>
      </c>
      <c r="DB7" s="38">
        <v>87.82</v>
      </c>
      <c r="DC7" s="38">
        <v>84.32</v>
      </c>
      <c r="DD7" s="38">
        <v>84.58</v>
      </c>
      <c r="DE7" s="38">
        <v>84.84</v>
      </c>
      <c r="DF7" s="38">
        <v>84.86</v>
      </c>
      <c r="DG7" s="38">
        <v>84.98</v>
      </c>
      <c r="DH7" s="38">
        <v>86.22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0.01</v>
      </c>
      <c r="EK7" s="38">
        <v>2.0499999999999998</v>
      </c>
      <c r="EL7" s="38">
        <v>0.01</v>
      </c>
      <c r="EM7" s="38">
        <v>0.01</v>
      </c>
      <c r="EN7" s="38">
        <v>0.02</v>
      </c>
      <c r="EO7" s="38">
        <v>0.02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107</v>
      </c>
      <c r="C9" s="40" t="s">
        <v>108</v>
      </c>
      <c r="D9" s="40" t="s">
        <v>109</v>
      </c>
      <c r="E9" s="40" t="s">
        <v>110</v>
      </c>
      <c r="F9" s="40" t="s">
        <v>111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49</v>
      </c>
      <c r="B10" s="41">
        <f t="shared" ref="B10:E10" si="15">DATEVALUE($B7+12-B11&amp;"/1/"&amp;B12)</f>
        <v>46388</v>
      </c>
      <c r="C10" s="41">
        <f t="shared" si="15"/>
        <v>46753</v>
      </c>
      <c r="D10" s="41">
        <f t="shared" si="15"/>
        <v>47119</v>
      </c>
      <c r="E10" s="41">
        <f t="shared" si="15"/>
        <v>47484</v>
      </c>
      <c r="F10" s="42">
        <f>DATEVALUE($B7+12-F11&amp;"/1/"&amp;F12)</f>
        <v>47849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112</v>
      </c>
    </row>
    <row r="12" spans="1:145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113</v>
      </c>
    </row>
    <row r="13" spans="1:145" x14ac:dyDescent="0.15">
      <c r="B13" t="s">
        <v>114</v>
      </c>
      <c r="C13" t="s">
        <v>115</v>
      </c>
      <c r="D13" t="s">
        <v>114</v>
      </c>
      <c r="E13" t="s">
        <v>116</v>
      </c>
      <c r="F13" t="s">
        <v>117</v>
      </c>
      <c r="G13" t="s">
        <v>118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島田昌徳</cp:lastModifiedBy>
  <dcterms:created xsi:type="dcterms:W3CDTF">2020-12-04T03:02:41Z</dcterms:created>
  <dcterms:modified xsi:type="dcterms:W3CDTF">2021-03-02T04:09:24Z</dcterms:modified>
  <cp:category/>
</cp:coreProperties>
</file>